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sv400\生活環境課\下水道係\00_下水調査・報告\R7\20260130_公営企業に係る経営比較分析表（令和6年度決算）の分析（再提出）\"/>
    </mc:Choice>
  </mc:AlternateContent>
  <xr:revisionPtr revIDLastSave="0" documentId="13_ncr:1_{03BA1A87-25C5-4E72-8473-75BB27A7AA91}" xr6:coauthVersionLast="47" xr6:coauthVersionMax="47" xr10:uidLastSave="{00000000-0000-0000-0000-000000000000}"/>
  <workbookProtection workbookAlgorithmName="SHA-512" workbookHashValue="QMFYLB6PMSnuwb1+krxl7lBPEMCQbRAWA/6GKH1N5kIUPQCTYrIMCbwi8de2f3/66PnQ2c4n6K59fg/E8ThdIA==" workbookSaltValue="kBR6KZKRMAKUxsoDB7evj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AL8"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<sst xmlns="http://schemas.openxmlformats.org/spreadsheetml/2006/main" count="275" uniqueCount="115">
  <si>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</si>
  <si>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</si>
  <si>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</si>
  <si>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</si>
  <si>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</si>
  <si>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</si>
  <si>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</si>
  <si>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</si>
  <si>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</si>
  <si>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</si>
  <si>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</si>
  <si>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</si>
  <si>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</si>
  <si>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</si>
  <si>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</si>
  <si>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</si>
  <si>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</si>
  <si>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</si>
  <si>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</si>
  <si>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</si>
  <si>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</si>
  <si>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</si>
  <si>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</si>
  <si>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</si>
  <si>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</si>
  <si>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</si>
  <si>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</si>
  <si>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</si>
  <si>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</si>
  <si>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</si>
  <si>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</si>
  <si>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</si>
  <si>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</si>
  <si>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</si>
  <si>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</si>
  <si>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</si>
  <si>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</si>
  <si>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</si>
  <si>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</si>
  <si>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</si>
  <si>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</si>
  <si>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</si>
  <si>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</si>
  <si>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</si>
  <si>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</si>
  <si>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</si>
  <si>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</si>
  <si>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</si>
  <si>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</si>
  <si>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</si>
  <si>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</si>
  <si>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</si>
  <si>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</si>
  <si>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</si>
  <si>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</si>
  <si>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</si>
  <si>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</si>
  <si>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</si>
  <si>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</si>
  <si>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</si>
  <si>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</si>
  <si>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</si>
  <si>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</si>
  <si>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</si>
  <si>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</si>
  <si>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</si>
  <si>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</si>
  <si>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</si>
  <si>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</si>
  <si>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</si>
  <si>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</si>
  <si>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</si>
  <si>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</si>
  <si>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</si>
  <si>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</si>
  <si>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</si>
  <si>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</si>
  <si>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</si>
  <si>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</si>
  <si>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</si>
  <si>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</si>
  <si>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</si>
  <si>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</si>
  <si>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</si>
  <si>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</si>
  <si>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</si>
  <si>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</si>
  <si>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</si>
  <si>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</si>
  <si>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</si>
  <si>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</si>
  <si>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</si>
  <si>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</si>
  <si>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</si>
  <si>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</si>
  <si>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</si>
  <si>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阿智村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</si>
  <si>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</si>
  <si>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</si>
  <si>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</si>
  <si>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</si>
  <si>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</si>
  <si>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</si>
  <si>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</si>
  <si>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</si>
  <si>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</si>
  <si>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</si>
  <si>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</si>
  <si>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</si>
  <si>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</si>
  <si>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</si>
  <si>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</si>
  <si>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令和6年度は大きな工事があったため経常収支比率は低下した。今後も、施設の老朽化に伴い大規模な修繕等が必要になることが予想される。今後料金収入の増加が必須であるが、人口減少や節水家電の普及により増額は難しく、一般会計からの繰入金に頼っていかざるを得ない。
②累積欠損金比率：令和6年度は大きな工事があったため欠損金が発生した。今後料金収入の増加が必須であるが、人口減少や節水家電の普及により増額は難しく、一般会計からの繰入金に頼っていかざるを得ない。
③流動比率：当事業では維持管理費の赤字分を一般会計からの繰入金で補填している。しかし、当年度は当初予算にない大きな工事があり支出が増えたため流動負債が増加し、流動比率が低下した。今後は、一般会計からの繰入金を活用し、平均的水準になるよう努めていく。
④企業債残高対事業規模比率：比率は0％であり、本会計で負担する償還金はない状況である。
⑤経費回収率：令和6年度も前年度から引き続き類似団体平均を超えた。しかし、100％を超えることが望ましいため、料金収入の増加が必要である。
⑥汚水処理原価：類似団体平均値より若干低い水準となり、効率的な汚水処理が行われていると言える。しかし、施設の老朽化が進んでいるため、引き続き効率的な経営を行っていく必要がある。
⑦施設使用率：人口減少の傾向があるが、施設使用率は維持している。今後人口増加は見込めず、施設利用率の向上は見込めない。また、山間地域に点在する集落の施設であるため、近隣施設との統廃合は難しい。今後は、利用率に適した施設運営の検討を行っていく。
⑧水洗化率：類似団体平均より高い水準である。今後も水洗化の啓発を継続していく。</t>
    <phoneticPr fontId="4"/>
  </si>
  <si>
    <t>①有形固定資産減価償却率：類似団体平均よりも大幅に低い水準となっている。しかし、古い施設では供用開始から約28年が経過し多くの機器が法定耐用年数を超過しているため、今後計画的な更新が必要である。
②管渠老朽化率：耐用年数を経過した管渠はないが、今後耐震化も含め更新計画の検討を行っていく。
③管渠改善率：令和6年度は管渠の布設替えは行っていない。今後耐震化も含め更新計画の検討を行っていく。</t>
    <phoneticPr fontId="4"/>
  </si>
  <si>
    <t>　急激な人口減少や節水家電の普及による有収水量の減少に伴い、料金収入が減少した。加えて、近年の職員給与費の増加や物価高騰による営業費用の増加により経営状況が悪化している。
　今後は、施設の老朽化に伴う更新工事の増加が見込まれ、さらなる悪化が予想される。また、事業に携わる人材確保も今後の課題となってくる。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</si>
</sst>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DCF-4C92-8EA8-9FA893D640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8DCF-4C92-8EA8-9FA893D640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24.71</c:v>
                </c:pt>
                <c:pt idx="3">
                  <c:v>24</c:v>
                </c:pt>
                <c:pt idx="4">
                  <c:v>24.35</c:v>
                </c:pt>
              </c:numCache>
            </c:numRef>
          </c:val>
          <c:extLst>
            <c:ext xmlns:c16="http://schemas.microsoft.com/office/drawing/2014/chart" uri="{C3380CC4-5D6E-409C-BE32-E72D297353CC}">
              <c16:uniqueId val="{00000000-9A3A-48E0-9C32-43F511BF72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9A3A-48E0-9C32-43F511BF72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91.6</c:v>
                </c:pt>
                <c:pt idx="3">
                  <c:v>91.55</c:v>
                </c:pt>
                <c:pt idx="4">
                  <c:v>91.47</c:v>
                </c:pt>
              </c:numCache>
            </c:numRef>
          </c:val>
          <c:extLst>
            <c:ext xmlns:c16="http://schemas.microsoft.com/office/drawing/2014/chart" uri="{C3380CC4-5D6E-409C-BE32-E72D297353CC}">
              <c16:uniqueId val="{00000000-31DE-44BE-9B53-E08D7792D3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31DE-44BE-9B53-E08D7792D3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66.81</c:v>
                </c:pt>
                <c:pt idx="3">
                  <c:v>150.82</c:v>
                </c:pt>
                <c:pt idx="4">
                  <c:v>84.23</c:v>
                </c:pt>
              </c:numCache>
            </c:numRef>
          </c:val>
          <c:extLst>
            <c:ext xmlns:c16="http://schemas.microsoft.com/office/drawing/2014/chart" uri="{C3380CC4-5D6E-409C-BE32-E72D297353CC}">
              <c16:uniqueId val="{00000000-7458-4BCA-8D9E-42289BE4F8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7458-4BCA-8D9E-42289BE4F8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3.81</c:v>
                </c:pt>
                <c:pt idx="3">
                  <c:v>7.1</c:v>
                </c:pt>
                <c:pt idx="4">
                  <c:v>10.37</c:v>
                </c:pt>
              </c:numCache>
            </c:numRef>
          </c:val>
          <c:extLst>
            <c:ext xmlns:c16="http://schemas.microsoft.com/office/drawing/2014/chart" uri="{C3380CC4-5D6E-409C-BE32-E72D297353CC}">
              <c16:uniqueId val="{00000000-9FAA-425B-901A-A4E75B6211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9FAA-425B-901A-A4E75B6211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889-4A18-A825-BD2797740D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9889-4A18-A825-BD2797740D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272.33</c:v>
                </c:pt>
                <c:pt idx="3" formatCode="#,##0.00;&quot;△&quot;#,##0.00">
                  <c:v>0</c:v>
                </c:pt>
                <c:pt idx="4">
                  <c:v>28.39</c:v>
                </c:pt>
              </c:numCache>
            </c:numRef>
          </c:val>
          <c:extLst>
            <c:ext xmlns:c16="http://schemas.microsoft.com/office/drawing/2014/chart" uri="{C3380CC4-5D6E-409C-BE32-E72D297353CC}">
              <c16:uniqueId val="{00000000-CDE9-40C1-BA23-14A7F5AB2B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CDE9-40C1-BA23-14A7F5AB2B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40.49</c:v>
                </c:pt>
                <c:pt idx="3">
                  <c:v>48.54</c:v>
                </c:pt>
                <c:pt idx="4">
                  <c:v>8.6199999999999992</c:v>
                </c:pt>
              </c:numCache>
            </c:numRef>
          </c:val>
          <c:extLst>
            <c:ext xmlns:c16="http://schemas.microsoft.com/office/drawing/2014/chart" uri="{C3380CC4-5D6E-409C-BE32-E72D297353CC}">
              <c16:uniqueId val="{00000000-9604-4CF2-9B80-27CDBB9C80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9604-4CF2-9B80-27CDBB9C80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F98-4004-8857-544BD745A4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7F98-4004-8857-544BD745A4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14.02</c:v>
                </c:pt>
                <c:pt idx="3">
                  <c:v>69.91</c:v>
                </c:pt>
                <c:pt idx="4">
                  <c:v>68.5</c:v>
                </c:pt>
              </c:numCache>
            </c:numRef>
          </c:val>
          <c:extLst>
            <c:ext xmlns:c16="http://schemas.microsoft.com/office/drawing/2014/chart" uri="{C3380CC4-5D6E-409C-BE32-E72D297353CC}">
              <c16:uniqueId val="{00000000-8C7B-4129-A047-0B2F64CDF7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8C7B-4129-A047-0B2F64CDF7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1306.73</c:v>
                </c:pt>
                <c:pt idx="3">
                  <c:v>262.52</c:v>
                </c:pt>
                <c:pt idx="4">
                  <c:v>282.58</c:v>
                </c:pt>
              </c:numCache>
            </c:numRef>
          </c:val>
          <c:extLst>
            <c:ext xmlns:c16="http://schemas.microsoft.com/office/drawing/2014/chart" uri="{C3380CC4-5D6E-409C-BE32-E72D297353CC}">
              <c16:uniqueId val="{00000000-EE37-4B87-9DA5-F3A99BF517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EE37-4B87-9DA5-F3A99BF517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G28" sqref="CG28"/>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長野県　阿智村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5941</v>
      </c>
      <c r="AM8" s="36"/>
      <c r="AN8" s="36"/>
      <c r="AO8" s="36"/>
      <c r="AP8" s="36"/>
      <c r="AQ8" s="36"/>
      <c r="AR8" s="36"/>
      <c r="AS8" s="36"/>
      <c r="AT8" s="37">
        <f>データ!T6</f>
        <v>214.43</v>
      </c>
      <c r="AU8" s="37"/>
      <c r="AV8" s="37"/>
      <c r="AW8" s="37"/>
      <c r="AX8" s="37"/>
      <c r="AY8" s="37"/>
      <c r="AZ8" s="37"/>
      <c r="BA8" s="37"/>
      <c r="BB8" s="37">
        <f>データ!U6</f>
        <v>27.71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88.62</v>
      </c>
      <c r="J10" s="37"/>
      <c r="K10" s="37"/>
      <c r="L10" s="37"/>
      <c r="M10" s="37"/>
      <c r="N10" s="37"/>
      <c r="O10" s="37"/>
      <c r="P10" s="37">
        <f>データ!P6</f>
        <v>14.87</v>
      </c>
      <c r="Q10" s="37"/>
      <c r="R10" s="37"/>
      <c r="S10" s="37"/>
      <c r="T10" s="37"/>
      <c r="U10" s="37"/>
      <c r="V10" s="37"/>
      <c r="W10" s="37">
        <f>データ!Q6</f>
        <v>91.91</v>
      </c>
      <c r="X10" s="37"/>
      <c r="Y10" s="37"/>
      <c r="Z10" s="37"/>
      <c r="AA10" s="37"/>
      <c r="AB10" s="37"/>
      <c r="AC10" s="37"/>
      <c r="AD10" s="36">
        <f>データ!R6</f>
        <v>3278</v>
      </c>
      <c r="AE10" s="36"/>
      <c r="AF10" s="36"/>
      <c r="AG10" s="36"/>
      <c r="AH10" s="36"/>
      <c r="AI10" s="36"/>
      <c r="AJ10" s="36"/>
      <c r="AK10" s="2"/>
      <c r="AL10" s="36">
        <f>データ!V6</f>
        <v>879</v>
      </c>
      <c r="AM10" s="36"/>
      <c r="AN10" s="36"/>
      <c r="AO10" s="36"/>
      <c r="AP10" s="36"/>
      <c r="AQ10" s="36"/>
      <c r="AR10" s="36"/>
      <c r="AS10" s="36"/>
      <c r="AT10" s="37">
        <f>データ!W6</f>
        <v>0.44</v>
      </c>
      <c r="AU10" s="37"/>
      <c r="AV10" s="37"/>
      <c r="AW10" s="37"/>
      <c r="AX10" s="37"/>
      <c r="AY10" s="37"/>
      <c r="AZ10" s="37"/>
      <c r="BA10" s="37"/>
      <c r="BB10" s="37">
        <f>データ!X6</f>
        <v>1997.73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2TrHQ+3fLeRL361ZoaDrhOnSrxsuCQEjZZa7nvTFuhfq8bYtsKc9hWF77rYko/u2FN7aBgmHYhRghxSoQ1kLQ==" saltValue="SJNcdGXfcOwGy7f5aFiqJ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204072</v>
      </c>
      <c r="D6" s="19">
        <f t="shared" si="3"/>
        <v>46</v>
      </c>
      <c r="E6" s="19">
        <f t="shared" si="3"/>
        <v>17</v>
      </c>
      <c r="F6" s="19">
        <f t="shared" si="3"/>
        <v>5</v>
      </c>
      <c r="G6" s="19">
        <f t="shared" si="3"/>
        <v>0</v>
      </c>
      <c r="H6" s="19" t="str">
        <f t="shared" si="3"/>
        <v>長野県　阿智村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88.62</v>
      </c>
      <c r="P6" s="20">
        <f t="shared" si="3"/>
        <v>14.87</v>
      </c>
      <c r="Q6" s="20">
        <f t="shared" si="3"/>
        <v>91.91</v>
      </c>
      <c r="R6" s="20">
        <f t="shared" si="3"/>
        <v>3278</v>
      </c>
      <c r="S6" s="20">
        <f t="shared" si="3"/>
        <v>5941</v>
      </c>
      <c r="T6" s="20">
        <f t="shared" si="3"/>
        <v>214.43</v>
      </c>
      <c r="U6" s="20">
        <f t="shared" si="3"/>
        <v>27.71</v>
      </c>
      <c r="V6" s="20">
        <f t="shared" si="3"/>
        <v>879</v>
      </c>
      <c r="W6" s="20">
        <f t="shared" si="3"/>
        <v>0.44</v>
      </c>
      <c r="X6" s="20">
        <f t="shared" si="3"/>
        <v>1997.73</v>
      </c>
      <c r="Y6" s="21" t="str">
        <f>IF(Y7="",NA(),Y7)</f>
        <v>-</v>
      </c>
      <c r="Z6" s="21" t="str">
        <f t="shared" ref="Z6:AH6" si="4">IF(Z7="",NA(),Z7)</f>
        <v>-</v>
      </c>
      <c r="AA6" s="21">
        <f t="shared" si="4"/>
        <v>66.81</v>
      </c>
      <c r="AB6" s="21">
        <f t="shared" si="4"/>
        <v>150.82</v>
      </c>
      <c r="AC6" s="21">
        <f t="shared" si="4"/>
        <v>84.23</v>
      </c>
      <c r="AD6" s="21" t="str">
        <f t="shared" si="4"/>
        <v>-</v>
      </c>
      <c r="AE6" s="21" t="str">
        <f t="shared" si="4"/>
        <v>-</v>
      </c>
      <c r="AF6" s="21">
        <f t="shared" si="4"/>
        <v>105.5</v>
      </c>
      <c r="AG6" s="21">
        <f t="shared" si="4"/>
        <v>106.35</v>
      </c>
      <c r="AH6" s="21">
        <f t="shared" si="4"/>
        <v>106.62</v>
      </c>
      <c r="AI6" s="20" t="str">
        <f>IF(AI7="","",IF(AI7="-","【-】","【"&amp;SUBSTITUTE(TEXT(AI7,"#,##0.00"),"-","△")&amp;"】"))</f>
        <v>【104.30】</v>
      </c>
      <c r="AJ6" s="21" t="str">
        <f>IF(AJ7="",NA(),AJ7)</f>
        <v>-</v>
      </c>
      <c r="AK6" s="21" t="str">
        <f t="shared" ref="AK6:AS6" si="5">IF(AK7="",NA(),AK7)</f>
        <v>-</v>
      </c>
      <c r="AL6" s="21">
        <f t="shared" si="5"/>
        <v>272.33</v>
      </c>
      <c r="AM6" s="20">
        <f t="shared" si="5"/>
        <v>0</v>
      </c>
      <c r="AN6" s="21">
        <f t="shared" si="5"/>
        <v>28.39</v>
      </c>
      <c r="AO6" s="21" t="str">
        <f t="shared" si="5"/>
        <v>-</v>
      </c>
      <c r="AP6" s="21" t="str">
        <f t="shared" si="5"/>
        <v>-</v>
      </c>
      <c r="AQ6" s="21">
        <f t="shared" si="5"/>
        <v>145.43</v>
      </c>
      <c r="AR6" s="21">
        <f t="shared" si="5"/>
        <v>129.88999999999999</v>
      </c>
      <c r="AS6" s="21">
        <f t="shared" si="5"/>
        <v>107.99</v>
      </c>
      <c r="AT6" s="20" t="str">
        <f>IF(AT7="","",IF(AT7="-","【-】","【"&amp;SUBSTITUTE(TEXT(AT7,"#,##0.00"),"-","△")&amp;"】"))</f>
        <v>【102.74】</v>
      </c>
      <c r="AU6" s="21" t="str">
        <f>IF(AU7="",NA(),AU7)</f>
        <v>-</v>
      </c>
      <c r="AV6" s="21" t="str">
        <f t="shared" ref="AV6:BD6" si="6">IF(AV7="",NA(),AV7)</f>
        <v>-</v>
      </c>
      <c r="AW6" s="21">
        <f t="shared" si="6"/>
        <v>40.49</v>
      </c>
      <c r="AX6" s="21">
        <f t="shared" si="6"/>
        <v>48.54</v>
      </c>
      <c r="AY6" s="21">
        <f t="shared" si="6"/>
        <v>8.6199999999999992</v>
      </c>
      <c r="AZ6" s="21" t="str">
        <f t="shared" si="6"/>
        <v>-</v>
      </c>
      <c r="BA6" s="21" t="str">
        <f t="shared" si="6"/>
        <v>-</v>
      </c>
      <c r="BB6" s="21">
        <f t="shared" si="6"/>
        <v>38.4</v>
      </c>
      <c r="BC6" s="21">
        <f t="shared" si="6"/>
        <v>44.04</v>
      </c>
      <c r="BD6" s="21">
        <f t="shared" si="6"/>
        <v>58.25</v>
      </c>
      <c r="BE6" s="20" t="str">
        <f>IF(BE7="","",IF(BE7="-","【-】","【"&amp;SUBSTITUTE(TEXT(BE7,"#,##0.00"),"-","△")&amp;"】"))</f>
        <v>【47.19】</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900.82</v>
      </c>
      <c r="BN6" s="21">
        <f t="shared" si="7"/>
        <v>839.21</v>
      </c>
      <c r="BO6" s="21">
        <f t="shared" si="7"/>
        <v>791.46</v>
      </c>
      <c r="BP6" s="20" t="str">
        <f>IF(BP7="","",IF(BP7="-","【-】","【"&amp;SUBSTITUTE(TEXT(BP7,"#,##0.00"),"-","△")&amp;"】"))</f>
        <v>【798.10】</v>
      </c>
      <c r="BQ6" s="21" t="str">
        <f>IF(BQ7="",NA(),BQ7)</f>
        <v>-</v>
      </c>
      <c r="BR6" s="21" t="str">
        <f t="shared" ref="BR6:BZ6" si="8">IF(BR7="",NA(),BR7)</f>
        <v>-</v>
      </c>
      <c r="BS6" s="21">
        <f t="shared" si="8"/>
        <v>14.02</v>
      </c>
      <c r="BT6" s="21">
        <f t="shared" si="8"/>
        <v>69.91</v>
      </c>
      <c r="BU6" s="21">
        <f t="shared" si="8"/>
        <v>68.5</v>
      </c>
      <c r="BV6" s="21" t="str">
        <f t="shared" si="8"/>
        <v>-</v>
      </c>
      <c r="BW6" s="21" t="str">
        <f t="shared" si="8"/>
        <v>-</v>
      </c>
      <c r="BX6" s="21">
        <f t="shared" si="8"/>
        <v>52.94</v>
      </c>
      <c r="BY6" s="21">
        <f t="shared" si="8"/>
        <v>52.05</v>
      </c>
      <c r="BZ6" s="21">
        <f t="shared" si="8"/>
        <v>47.96</v>
      </c>
      <c r="CA6" s="20" t="str">
        <f>IF(CA7="","",IF(CA7="-","【-】","【"&amp;SUBSTITUTE(TEXT(CA7,"#,##0.00"),"-","△")&amp;"】"))</f>
        <v>【54.51】</v>
      </c>
      <c r="CB6" s="21" t="str">
        <f>IF(CB7="",NA(),CB7)</f>
        <v>-</v>
      </c>
      <c r="CC6" s="21" t="str">
        <f t="shared" ref="CC6:CK6" si="9">IF(CC7="",NA(),CC7)</f>
        <v>-</v>
      </c>
      <c r="CD6" s="21">
        <f t="shared" si="9"/>
        <v>1306.73</v>
      </c>
      <c r="CE6" s="21">
        <f t="shared" si="9"/>
        <v>262.52</v>
      </c>
      <c r="CF6" s="21">
        <f t="shared" si="9"/>
        <v>282.58</v>
      </c>
      <c r="CG6" s="21" t="str">
        <f t="shared" si="9"/>
        <v>-</v>
      </c>
      <c r="CH6" s="21" t="str">
        <f t="shared" si="9"/>
        <v>-</v>
      </c>
      <c r="CI6" s="21">
        <f t="shared" si="9"/>
        <v>303.27999999999997</v>
      </c>
      <c r="CJ6" s="21">
        <f t="shared" si="9"/>
        <v>301.86</v>
      </c>
      <c r="CK6" s="21">
        <f t="shared" si="9"/>
        <v>325.85000000000002</v>
      </c>
      <c r="CL6" s="20" t="str">
        <f>IF(CL7="","",IF(CL7="-","【-】","【"&amp;SUBSTITUTE(TEXT(CL7,"#,##0.00"),"-","△")&amp;"】"))</f>
        <v>【286.33】</v>
      </c>
      <c r="CM6" s="21" t="str">
        <f>IF(CM7="",NA(),CM7)</f>
        <v>-</v>
      </c>
      <c r="CN6" s="21" t="str">
        <f t="shared" ref="CN6:CV6" si="10">IF(CN7="",NA(),CN7)</f>
        <v>-</v>
      </c>
      <c r="CO6" s="21">
        <f t="shared" si="10"/>
        <v>24.71</v>
      </c>
      <c r="CP6" s="21">
        <f t="shared" si="10"/>
        <v>24</v>
      </c>
      <c r="CQ6" s="21">
        <f t="shared" si="10"/>
        <v>24.35</v>
      </c>
      <c r="CR6" s="21" t="str">
        <f t="shared" si="10"/>
        <v>-</v>
      </c>
      <c r="CS6" s="21" t="str">
        <f t="shared" si="10"/>
        <v>-</v>
      </c>
      <c r="CT6" s="21">
        <f t="shared" si="10"/>
        <v>52.35</v>
      </c>
      <c r="CU6" s="21">
        <f t="shared" si="10"/>
        <v>46.25</v>
      </c>
      <c r="CV6" s="21">
        <f t="shared" si="10"/>
        <v>45.32</v>
      </c>
      <c r="CW6" s="20" t="str">
        <f>IF(CW7="","",IF(CW7="-","【-】","【"&amp;SUBSTITUTE(TEXT(CW7,"#,##0.00"),"-","△")&amp;"】"))</f>
        <v>【49.92】</v>
      </c>
      <c r="CX6" s="21" t="str">
        <f>IF(CX7="",NA(),CX7)</f>
        <v>-</v>
      </c>
      <c r="CY6" s="21" t="str">
        <f t="shared" ref="CY6:DG6" si="11">IF(CY7="",NA(),CY7)</f>
        <v>-</v>
      </c>
      <c r="CZ6" s="21">
        <f t="shared" si="11"/>
        <v>91.6</v>
      </c>
      <c r="DA6" s="21">
        <f t="shared" si="11"/>
        <v>91.55</v>
      </c>
      <c r="DB6" s="21">
        <f t="shared" si="11"/>
        <v>91.47</v>
      </c>
      <c r="DC6" s="21" t="str">
        <f t="shared" si="11"/>
        <v>-</v>
      </c>
      <c r="DD6" s="21" t="str">
        <f t="shared" si="11"/>
        <v>-</v>
      </c>
      <c r="DE6" s="21">
        <f t="shared" si="11"/>
        <v>84.39</v>
      </c>
      <c r="DF6" s="21">
        <f t="shared" si="11"/>
        <v>83.96</v>
      </c>
      <c r="DG6" s="21">
        <f t="shared" si="11"/>
        <v>83.54</v>
      </c>
      <c r="DH6" s="20" t="str">
        <f>IF(DH7="","",IF(DH7="-","【-】","【"&amp;SUBSTITUTE(TEXT(DH7,"#,##0.00"),"-","△")&amp;"】"))</f>
        <v>【87.80】</v>
      </c>
      <c r="DI6" s="21" t="str">
        <f>IF(DI7="",NA(),DI7)</f>
        <v>-</v>
      </c>
      <c r="DJ6" s="21" t="str">
        <f t="shared" ref="DJ6:DR6" si="12">IF(DJ7="",NA(),DJ7)</f>
        <v>-</v>
      </c>
      <c r="DK6" s="21">
        <f t="shared" si="12"/>
        <v>3.81</v>
      </c>
      <c r="DL6" s="21">
        <f t="shared" si="12"/>
        <v>7.1</v>
      </c>
      <c r="DM6" s="21">
        <f t="shared" si="12"/>
        <v>10.37</v>
      </c>
      <c r="DN6" s="21" t="str">
        <f t="shared" si="12"/>
        <v>-</v>
      </c>
      <c r="DO6" s="21" t="str">
        <f t="shared" si="12"/>
        <v>-</v>
      </c>
      <c r="DP6" s="21">
        <f t="shared" si="12"/>
        <v>25.19</v>
      </c>
      <c r="DQ6" s="21">
        <f t="shared" si="12"/>
        <v>25.46</v>
      </c>
      <c r="DR6" s="21">
        <f t="shared" si="12"/>
        <v>24.53</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0.03</v>
      </c>
      <c r="EO6" s="20" t="str">
        <f>IF(EO7="","",IF(EO7="-","【-】","【"&amp;SUBSTITUTE(TEXT(EO7,"#,##0.00"),"-","△")&amp;"】"))</f>
        <v>【0.02】</v>
      </c>
    </row>
    <row r="7" spans="1:148" s="22" customFormat="1" x14ac:dyDescent="0.15">
      <c r="A7" s="14"/>
      <c r="B7" s="23">
        <v>2024</v>
      </c>
      <c r="C7" s="23">
        <v>204072</v>
      </c>
      <c r="D7" s="23">
        <v>46</v>
      </c>
      <c r="E7" s="23">
        <v>17</v>
      </c>
      <c r="F7" s="23">
        <v>5</v>
      </c>
      <c r="G7" s="23">
        <v>0</v>
      </c>
      <c r="H7" s="23" t="s">
        <v>96</v>
      </c>
      <c r="I7" s="23" t="s">
        <v>97</v>
      </c>
      <c r="J7" s="23" t="s">
        <v>98</v>
      </c>
      <c r="K7" s="23" t="s">
        <v>99</v>
      </c>
      <c r="L7" s="23" t="s">
        <v>100</v>
      </c>
      <c r="M7" s="23" t="s">
        <v>101</v>
      </c>
      <c r="N7" s="24" t="s">
        <v>102</v>
      </c>
      <c r="O7" s="24">
        <v>88.62</v>
      </c>
      <c r="P7" s="24">
        <v>14.87</v>
      </c>
      <c r="Q7" s="24">
        <v>91.91</v>
      </c>
      <c r="R7" s="24">
        <v>3278</v>
      </c>
      <c r="S7" s="24">
        <v>5941</v>
      </c>
      <c r="T7" s="24">
        <v>214.43</v>
      </c>
      <c r="U7" s="24">
        <v>27.71</v>
      </c>
      <c r="V7" s="24">
        <v>879</v>
      </c>
      <c r="W7" s="24">
        <v>0.44</v>
      </c>
      <c r="X7" s="24">
        <v>1997.73</v>
      </c>
      <c r="Y7" s="24" t="s">
        <v>102</v>
      </c>
      <c r="Z7" s="24" t="s">
        <v>102</v>
      </c>
      <c r="AA7" s="24">
        <v>66.81</v>
      </c>
      <c r="AB7" s="24">
        <v>150.82</v>
      </c>
      <c r="AC7" s="24">
        <v>84.23</v>
      </c>
      <c r="AD7" s="24" t="s">
        <v>102</v>
      </c>
      <c r="AE7" s="24" t="s">
        <v>102</v>
      </c>
      <c r="AF7" s="24">
        <v>105.5</v>
      </c>
      <c r="AG7" s="24">
        <v>106.35</v>
      </c>
      <c r="AH7" s="24">
        <v>106.62</v>
      </c>
      <c r="AI7" s="24">
        <v>104.3</v>
      </c>
      <c r="AJ7" s="24" t="s">
        <v>102</v>
      </c>
      <c r="AK7" s="24" t="s">
        <v>102</v>
      </c>
      <c r="AL7" s="24">
        <v>272.33</v>
      </c>
      <c r="AM7" s="24">
        <v>0</v>
      </c>
      <c r="AN7" s="24">
        <v>28.39</v>
      </c>
      <c r="AO7" s="24" t="s">
        <v>102</v>
      </c>
      <c r="AP7" s="24" t="s">
        <v>102</v>
      </c>
      <c r="AQ7" s="24">
        <v>145.43</v>
      </c>
      <c r="AR7" s="24">
        <v>129.88999999999999</v>
      </c>
      <c r="AS7" s="24">
        <v>107.99</v>
      </c>
      <c r="AT7" s="24">
        <v>102.74</v>
      </c>
      <c r="AU7" s="24" t="s">
        <v>102</v>
      </c>
      <c r="AV7" s="24" t="s">
        <v>102</v>
      </c>
      <c r="AW7" s="24">
        <v>40.49</v>
      </c>
      <c r="AX7" s="24">
        <v>48.54</v>
      </c>
      <c r="AY7" s="24">
        <v>8.6199999999999992</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14.02</v>
      </c>
      <c r="BT7" s="24">
        <v>69.91</v>
      </c>
      <c r="BU7" s="24">
        <v>68.5</v>
      </c>
      <c r="BV7" s="24" t="s">
        <v>102</v>
      </c>
      <c r="BW7" s="24" t="s">
        <v>102</v>
      </c>
      <c r="BX7" s="24">
        <v>52.94</v>
      </c>
      <c r="BY7" s="24">
        <v>52.05</v>
      </c>
      <c r="BZ7" s="24">
        <v>47.96</v>
      </c>
      <c r="CA7" s="24">
        <v>54.51</v>
      </c>
      <c r="CB7" s="24" t="s">
        <v>102</v>
      </c>
      <c r="CC7" s="24" t="s">
        <v>102</v>
      </c>
      <c r="CD7" s="24">
        <v>1306.73</v>
      </c>
      <c r="CE7" s="24">
        <v>262.52</v>
      </c>
      <c r="CF7" s="24">
        <v>282.58</v>
      </c>
      <c r="CG7" s="24" t="s">
        <v>102</v>
      </c>
      <c r="CH7" s="24" t="s">
        <v>102</v>
      </c>
      <c r="CI7" s="24">
        <v>303.27999999999997</v>
      </c>
      <c r="CJ7" s="24">
        <v>301.86</v>
      </c>
      <c r="CK7" s="24">
        <v>325.85000000000002</v>
      </c>
      <c r="CL7" s="24">
        <v>286.33</v>
      </c>
      <c r="CM7" s="24" t="s">
        <v>102</v>
      </c>
      <c r="CN7" s="24" t="s">
        <v>102</v>
      </c>
      <c r="CO7" s="24">
        <v>24.71</v>
      </c>
      <c r="CP7" s="24">
        <v>24</v>
      </c>
      <c r="CQ7" s="24">
        <v>24.35</v>
      </c>
      <c r="CR7" s="24" t="s">
        <v>102</v>
      </c>
      <c r="CS7" s="24" t="s">
        <v>102</v>
      </c>
      <c r="CT7" s="24">
        <v>52.35</v>
      </c>
      <c r="CU7" s="24">
        <v>46.25</v>
      </c>
      <c r="CV7" s="24">
        <v>45.32</v>
      </c>
      <c r="CW7" s="24">
        <v>49.92</v>
      </c>
      <c r="CX7" s="24" t="s">
        <v>102</v>
      </c>
      <c r="CY7" s="24" t="s">
        <v>102</v>
      </c>
      <c r="CZ7" s="24">
        <v>91.6</v>
      </c>
      <c r="DA7" s="24">
        <v>91.55</v>
      </c>
      <c r="DB7" s="24">
        <v>91.47</v>
      </c>
      <c r="DC7" s="24" t="s">
        <v>102</v>
      </c>
      <c r="DD7" s="24" t="s">
        <v>102</v>
      </c>
      <c r="DE7" s="24">
        <v>84.39</v>
      </c>
      <c r="DF7" s="24">
        <v>83.96</v>
      </c>
      <c r="DG7" s="24">
        <v>83.54</v>
      </c>
      <c r="DH7" s="24">
        <v>87.8</v>
      </c>
      <c r="DI7" s="24" t="s">
        <v>102</v>
      </c>
      <c r="DJ7" s="24" t="s">
        <v>102</v>
      </c>
      <c r="DK7" s="24">
        <v>3.81</v>
      </c>
      <c r="DL7" s="24">
        <v>7.1</v>
      </c>
      <c r="DM7" s="24">
        <v>10.37</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73E6B5E-5319-4FDB-A95D-51E27B85B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49A3C1-181A-4334-BEB9-46D8BCCFB10E}">
  <ds:schemaRefs>
    <ds:schemaRef ds:uri="http://schemas.microsoft.com/sharepoint/v3/contenttype/forms"/>
  </ds:schemaRefs>
</ds:datastoreItem>
</file>

<file path=customXml/itemProps3.xml><?xml version="1.0" encoding="utf-8"?>
<ds:datastoreItem xmlns:ds="http://schemas.openxmlformats.org/officeDocument/2006/customXml" ds:itemID="{D2E8D97F-D441-4406-B192-2BFBFA0C0643}">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酒井　圭介</cp:lastModifiedBy>
  <cp:lastPrinted>2026-01-30T00:14:10Z</cp:lastPrinted>
  <dcterms:created xsi:type="dcterms:W3CDTF">2025-12-23T06:20:06Z</dcterms:created>
  <dcterms:modified xsi:type="dcterms:W3CDTF">2026-01-30T00:14:26Z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